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cfonline-my.sharepoint.com/personal/57421_icf_com/Documents/Documents/JU/JU website/Dec 2025 Plug tracker update/"/>
    </mc:Choice>
  </mc:AlternateContent>
  <xr:revisionPtr revIDLastSave="0" documentId="8_{D03327FF-8274-419B-84CE-0352E6A6EA9E}" xr6:coauthVersionLast="47" xr6:coauthVersionMax="47" xr10:uidLastSave="{00000000-0000-0000-0000-000000000000}"/>
  <bookViews>
    <workbookView xWindow="34590" yWindow="1065" windowWidth="31305" windowHeight="17865" xr2:uid="{BC83BCF2-6AC8-40E0-A852-04E34D1D388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1" l="1"/>
  <c r="J46" i="1"/>
  <c r="G46" i="1"/>
  <c r="M45" i="1"/>
  <c r="G45" i="1"/>
  <c r="K43" i="1"/>
  <c r="J43" i="1"/>
  <c r="I43" i="1"/>
  <c r="F43" i="1"/>
  <c r="H43" i="1" s="1"/>
  <c r="E43" i="1"/>
  <c r="D43" i="1"/>
  <c r="C43" i="1"/>
  <c r="K42" i="1"/>
  <c r="J42" i="1"/>
  <c r="I42" i="1"/>
  <c r="E42" i="1"/>
  <c r="D42" i="1"/>
  <c r="C42" i="1"/>
  <c r="L41" i="1"/>
  <c r="F41" i="1"/>
  <c r="L40" i="1"/>
  <c r="F40" i="1"/>
  <c r="L39" i="1"/>
  <c r="L43" i="1" s="1"/>
  <c r="N43" i="1" s="1"/>
  <c r="F39" i="1"/>
  <c r="L38" i="1"/>
  <c r="L42" i="1" s="1"/>
  <c r="N42" i="1" s="1"/>
  <c r="F38" i="1"/>
  <c r="F42" i="1" s="1"/>
  <c r="H42" i="1" s="1"/>
  <c r="K36" i="1"/>
  <c r="J36" i="1"/>
  <c r="I36" i="1"/>
  <c r="E36" i="1"/>
  <c r="D36" i="1"/>
  <c r="C36" i="1"/>
  <c r="K35" i="1"/>
  <c r="J35" i="1"/>
  <c r="I35" i="1"/>
  <c r="F35" i="1"/>
  <c r="H35" i="1" s="1"/>
  <c r="E35" i="1"/>
  <c r="D35" i="1"/>
  <c r="C35" i="1"/>
  <c r="L34" i="1"/>
  <c r="F34" i="1"/>
  <c r="L33" i="1"/>
  <c r="F33" i="1"/>
  <c r="L32" i="1"/>
  <c r="L36" i="1" s="1"/>
  <c r="N36" i="1" s="1"/>
  <c r="F32" i="1"/>
  <c r="F36" i="1" s="1"/>
  <c r="H36" i="1" s="1"/>
  <c r="L31" i="1"/>
  <c r="L35" i="1" s="1"/>
  <c r="N35" i="1" s="1"/>
  <c r="F31" i="1"/>
  <c r="K29" i="1"/>
  <c r="J29" i="1"/>
  <c r="I29" i="1"/>
  <c r="F29" i="1"/>
  <c r="H29" i="1" s="1"/>
  <c r="E29" i="1"/>
  <c r="D29" i="1"/>
  <c r="C29" i="1"/>
  <c r="K28" i="1"/>
  <c r="J28" i="1"/>
  <c r="I28" i="1"/>
  <c r="E28" i="1"/>
  <c r="D28" i="1"/>
  <c r="C28" i="1"/>
  <c r="L27" i="1"/>
  <c r="F27" i="1"/>
  <c r="L26" i="1"/>
  <c r="F26" i="1"/>
  <c r="L25" i="1"/>
  <c r="L29" i="1" s="1"/>
  <c r="N29" i="1" s="1"/>
  <c r="F25" i="1"/>
  <c r="L24" i="1"/>
  <c r="L28" i="1" s="1"/>
  <c r="N28" i="1" s="1"/>
  <c r="F24" i="1"/>
  <c r="F28" i="1" s="1"/>
  <c r="H28" i="1" s="1"/>
  <c r="K22" i="1"/>
  <c r="J22" i="1"/>
  <c r="I22" i="1"/>
  <c r="E22" i="1"/>
  <c r="D22" i="1"/>
  <c r="C22" i="1"/>
  <c r="K21" i="1"/>
  <c r="J21" i="1"/>
  <c r="I21" i="1"/>
  <c r="F21" i="1"/>
  <c r="H21" i="1" s="1"/>
  <c r="E21" i="1"/>
  <c r="D21" i="1"/>
  <c r="C21" i="1"/>
  <c r="L20" i="1"/>
  <c r="F20" i="1"/>
  <c r="L19" i="1"/>
  <c r="F19" i="1"/>
  <c r="L18" i="1"/>
  <c r="L22" i="1" s="1"/>
  <c r="N22" i="1" s="1"/>
  <c r="F18" i="1"/>
  <c r="F22" i="1" s="1"/>
  <c r="H22" i="1" s="1"/>
  <c r="L17" i="1"/>
  <c r="L21" i="1" s="1"/>
  <c r="N21" i="1" s="1"/>
  <c r="F17" i="1"/>
  <c r="K15" i="1"/>
  <c r="J15" i="1"/>
  <c r="I15" i="1"/>
  <c r="F15" i="1"/>
  <c r="H15" i="1" s="1"/>
  <c r="E15" i="1"/>
  <c r="D15" i="1"/>
  <c r="C15" i="1"/>
  <c r="K14" i="1"/>
  <c r="J14" i="1"/>
  <c r="I14" i="1"/>
  <c r="E14" i="1"/>
  <c r="D14" i="1"/>
  <c r="C14" i="1"/>
  <c r="L13" i="1"/>
  <c r="F13" i="1"/>
  <c r="L12" i="1"/>
  <c r="F12" i="1"/>
  <c r="L11" i="1"/>
  <c r="L15" i="1" s="1"/>
  <c r="N15" i="1" s="1"/>
  <c r="F11" i="1"/>
  <c r="L10" i="1"/>
  <c r="L14" i="1" s="1"/>
  <c r="N14" i="1" s="1"/>
  <c r="F10" i="1"/>
  <c r="F14" i="1" s="1"/>
  <c r="K8" i="1"/>
  <c r="K46" i="1" s="1"/>
  <c r="J8" i="1"/>
  <c r="I8" i="1"/>
  <c r="I46" i="1" s="1"/>
  <c r="E8" i="1"/>
  <c r="E46" i="1" s="1"/>
  <c r="D8" i="1"/>
  <c r="D46" i="1" s="1"/>
  <c r="C8" i="1"/>
  <c r="C46" i="1" s="1"/>
  <c r="K7" i="1"/>
  <c r="K45" i="1" s="1"/>
  <c r="J7" i="1"/>
  <c r="J45" i="1" s="1"/>
  <c r="I7" i="1"/>
  <c r="I45" i="1" s="1"/>
  <c r="F7" i="1"/>
  <c r="H7" i="1" s="1"/>
  <c r="E7" i="1"/>
  <c r="E45" i="1" s="1"/>
  <c r="D7" i="1"/>
  <c r="D45" i="1" s="1"/>
  <c r="C7" i="1"/>
  <c r="C45" i="1" s="1"/>
  <c r="L6" i="1"/>
  <c r="F6" i="1"/>
  <c r="L5" i="1"/>
  <c r="F5" i="1"/>
  <c r="L4" i="1"/>
  <c r="L8" i="1" s="1"/>
  <c r="F4" i="1"/>
  <c r="F8" i="1" s="1"/>
  <c r="L3" i="1"/>
  <c r="L7" i="1" s="1"/>
  <c r="F3" i="1"/>
  <c r="N8" i="1" l="1"/>
  <c r="L46" i="1"/>
  <c r="N46" i="1" s="1"/>
  <c r="H14" i="1"/>
  <c r="F45" i="1"/>
  <c r="L45" i="1"/>
  <c r="N45" i="1" s="1"/>
  <c r="N7" i="1"/>
  <c r="F46" i="1"/>
  <c r="H46" i="1" s="1"/>
  <c r="H8" i="1"/>
  <c r="B47" i="1" l="1"/>
  <c r="H45" i="1"/>
</calcChain>
</file>

<file path=xl/sharedStrings.xml><?xml version="1.0" encoding="utf-8"?>
<sst xmlns="http://schemas.openxmlformats.org/spreadsheetml/2006/main" count="240" uniqueCount="28">
  <si>
    <t>L2</t>
  </si>
  <si>
    <t>DCFC</t>
  </si>
  <si>
    <t> </t>
  </si>
  <si>
    <t>up to 50%</t>
  </si>
  <si>
    <t>up to 90%</t>
  </si>
  <si>
    <t>up to 100%</t>
  </si>
  <si>
    <t>Total</t>
  </si>
  <si>
    <t>2025 Target</t>
  </si>
  <si>
    <t>% to Target</t>
  </si>
  <si>
    <t>Central Hudson</t>
  </si>
  <si>
    <t># plugs committed</t>
  </si>
  <si>
    <t>Incentives committed $</t>
  </si>
  <si>
    <t># plugs completed</t>
  </si>
  <si>
    <t>Incentives paid $</t>
  </si>
  <si>
    <t>Total Plugs</t>
  </si>
  <si>
    <t>Total Subscribed $</t>
  </si>
  <si>
    <t>Total*</t>
  </si>
  <si>
    <t>Con Ed</t>
  </si>
  <si>
    <t># plugs committed*</t>
  </si>
  <si>
    <t># plugs completed*</t>
  </si>
  <si>
    <t>National Grid</t>
  </si>
  <si>
    <t>NYSEG</t>
  </si>
  <si>
    <t>Orange &amp; Rockland</t>
  </si>
  <si>
    <t>RG&amp;E</t>
  </si>
  <si>
    <t xml:space="preserve">Statewide Total Committed and Completed Plugs </t>
  </si>
  <si>
    <t>Statewide Total Subscribed $</t>
  </si>
  <si>
    <t>Statewide Percent to Target (L2 + DCFC)</t>
  </si>
  <si>
    <t xml:space="preserve">* For Con Edison’s PowerReady program, the total plugs and budget include mixed L2 and DCFC projects. The 20,579 L2 plugs comprise 5,410 committed, 14,976 completed, 167 committed L2 from mixed projects, and 35 L2 completed from mixed projects. The corresponding budget of $192.9M includes $47.1M committed, $143.7M completed, $1,879,696 L2 committed from mixed projects, and $296,459 L2 completed from mixed projects. The 1,423 DCFC plugs include 827 committed, 547 completed, 21 committed from mixed projects, and 28 completed from mixed projects. The $75M budget consists of $69.3M committed, $14.2M completed, $1,642,680 committed from mixed projects, and $651,169 completed from mixed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</si>
</sst>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1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color rgb="FFFFFFFF"/>
      <name val="Calibri"/>
      <family val="2"/>
    </font>
    <font>
      <sz val="11"/>
      <color rgb="FF000000"/>
      <name val="Calibri"/>
      <family val="2"/>
    </font>
    <font>
      <b/>
      <sz val="11"/>
      <color rgb="FF000000"/>
      <name val="Calibri"/>
      <family val="2"/>
    </font>
    <font>
      <b/>
      <sz val="11"/>
      <color rgb="FFFFFFFF"/>
      <name val="Calibri"/>
    </font>
    <font>
      <sz val="11"/>
      <color rgb="FF000000"/>
      <name val="Aptos Narrow"/>
    </font>
    <font>
      <sz val="11"/>
      <color rgb="FF000000"/>
      <name val="Aptos Narrow"/>
      <family val="2"/>
      <scheme val="minor"/>
    </font>
  </fonts>
  <fills count="8">
    <fill>
      <patternFill patternType="none"/>
    </fill>
    <fill>
      <patternFill patternType="gray125"/>
    </fill>
    <fill>
      <patternFill patternType="solid">
        <fgColor rgb="FF002060"/>
        <bgColor indexed="64"/>
      </patternFill>
    </fill>
    <fill>
      <patternFill patternType="solid">
        <fgColor rgb="FFAEAAAA"/>
        <bgColor rgb="FF000000"/>
      </patternFill>
    </fill>
    <fill>
      <patternFill patternType="solid">
        <fgColor rgb="FFE7E6E6"/>
        <bgColor rgb="FF000000"/>
      </patternFill>
    </fill>
    <fill>
      <patternFill patternType="solid">
        <fgColor rgb="FFD9E1F2"/>
        <bgColor rgb="FF000000"/>
      </patternFill>
    </fill>
    <fill>
      <patternFill patternType="solid">
        <fgColor theme="2" tint="-0.249977111117893"/>
        <bgColor indexed="64"/>
      </patternFill>
    </fill>
    <fill>
      <patternFill patternType="solid">
        <fgColor theme="3" tint="0.89999084444715716"/>
        <bgColor indexed="64"/>
      </patternFill>
    </fill>
  </fills>
  <borders count="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8">
    <xf numFmtId="0" fontId="0" fillId="0" borderId="0" xfId="0"/>
    <xf numFmtId="0" fontId="4" fillId="2" borderId="0" xfId="0" applyFont="1" applyFill="1" applyAlignment="1">
      <alignment horizontal="center"/>
    </xf>
    <xf numFmtId="0" fontId="5" fillId="3" borderId="1" xfId="0" applyFont="1" applyFill="1" applyBorder="1"/>
    <xf numFmtId="0" fontId="6" fillId="3" borderId="0" xfId="0" applyFont="1" applyFill="1"/>
    <xf numFmtId="0" fontId="6" fillId="3" borderId="1" xfId="0" applyFont="1" applyFill="1" applyBorder="1"/>
    <xf numFmtId="0" fontId="6" fillId="3" borderId="2" xfId="0" applyFont="1" applyFill="1" applyBorder="1"/>
    <xf numFmtId="0" fontId="5" fillId="2" borderId="1" xfId="0" applyFont="1" applyFill="1" applyBorder="1" applyAlignment="1">
      <alignment horizontal="center" vertical="center" wrapText="1"/>
    </xf>
    <xf numFmtId="0" fontId="6" fillId="0" borderId="0" xfId="0" applyFont="1"/>
    <xf numFmtId="3" fontId="6" fillId="0" borderId="1" xfId="0" applyNumberFormat="1" applyFont="1" applyBorder="1"/>
    <xf numFmtId="3" fontId="6" fillId="0" borderId="0" xfId="0" applyNumberFormat="1" applyFont="1"/>
    <xf numFmtId="0" fontId="6" fillId="4" borderId="0" xfId="0" applyFont="1" applyFill="1"/>
    <xf numFmtId="0" fontId="6" fillId="4" borderId="2" xfId="0" applyFont="1" applyFill="1" applyBorder="1"/>
    <xf numFmtId="6" fontId="6" fillId="0" borderId="1" xfId="0" applyNumberFormat="1" applyFont="1" applyBorder="1"/>
    <xf numFmtId="6" fontId="6" fillId="0" borderId="0" xfId="0" applyNumberFormat="1" applyFont="1"/>
    <xf numFmtId="0" fontId="6" fillId="5" borderId="0" xfId="0" applyFont="1" applyFill="1"/>
    <xf numFmtId="3" fontId="6" fillId="5" borderId="1" xfId="0" applyNumberFormat="1" applyFont="1" applyFill="1" applyBorder="1"/>
    <xf numFmtId="3" fontId="6" fillId="5" borderId="0" xfId="0" applyNumberFormat="1" applyFont="1" applyFill="1"/>
    <xf numFmtId="3" fontId="7" fillId="5" borderId="0" xfId="0" applyNumberFormat="1" applyFont="1" applyFill="1"/>
    <xf numFmtId="9" fontId="7" fillId="5" borderId="2" xfId="0" applyNumberFormat="1" applyFont="1" applyFill="1" applyBorder="1"/>
    <xf numFmtId="6" fontId="6" fillId="5" borderId="1" xfId="0" applyNumberFormat="1" applyFont="1" applyFill="1" applyBorder="1"/>
    <xf numFmtId="6" fontId="6" fillId="5" borderId="0" xfId="0" applyNumberFormat="1" applyFont="1" applyFill="1"/>
    <xf numFmtId="6" fontId="7" fillId="5" borderId="0" xfId="0" applyNumberFormat="1" applyFont="1" applyFill="1"/>
    <xf numFmtId="0" fontId="5" fillId="3" borderId="1" xfId="0" applyFont="1" applyFill="1" applyBorder="1" applyAlignment="1">
      <alignment horizontal="center" vertical="center"/>
    </xf>
    <xf numFmtId="0" fontId="5"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9" fillId="0" borderId="1" xfId="0" applyFont="1" applyBorder="1"/>
    <xf numFmtId="0" fontId="9" fillId="0" borderId="0" xfId="0" applyFont="1"/>
    <xf numFmtId="6" fontId="9" fillId="0" borderId="1" xfId="0" applyNumberFormat="1" applyFont="1" applyBorder="1"/>
    <xf numFmtId="6" fontId="9" fillId="0" borderId="0" xfId="0" applyNumberFormat="1" applyFont="1"/>
    <xf numFmtId="0" fontId="2" fillId="6" borderId="3" xfId="0" applyFont="1" applyFill="1" applyBorder="1"/>
    <xf numFmtId="0" fontId="0" fillId="6" borderId="4" xfId="0" applyFill="1" applyBorder="1"/>
    <xf numFmtId="0" fontId="0" fillId="6" borderId="3" xfId="0" applyFill="1" applyBorder="1"/>
    <xf numFmtId="0" fontId="0" fillId="6" borderId="5" xfId="0" applyFill="1" applyBorder="1"/>
    <xf numFmtId="0" fontId="2" fillId="2" borderId="0" xfId="0" applyFont="1" applyFill="1" applyAlignment="1">
      <alignment horizontal="left"/>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0" xfId="0" applyFont="1" applyFill="1"/>
    <xf numFmtId="0" fontId="0" fillId="0" borderId="0" xfId="0" applyAlignment="1">
      <alignment wrapText="1"/>
    </xf>
    <xf numFmtId="0" fontId="0" fillId="7" borderId="1" xfId="0" applyFill="1" applyBorder="1"/>
    <xf numFmtId="0" fontId="0" fillId="7" borderId="0" xfId="0" applyFill="1"/>
    <xf numFmtId="3" fontId="3" fillId="7" borderId="0" xfId="0" applyNumberFormat="1" applyFont="1" applyFill="1"/>
    <xf numFmtId="9" fontId="3" fillId="7" borderId="2" xfId="2" applyFont="1" applyFill="1" applyBorder="1"/>
    <xf numFmtId="9" fontId="3" fillId="7" borderId="0" xfId="2" applyFont="1" applyFill="1" applyBorder="1"/>
    <xf numFmtId="6" fontId="0" fillId="7" borderId="6" xfId="0" applyNumberFormat="1" applyFill="1" applyBorder="1"/>
    <xf numFmtId="6" fontId="0" fillId="7" borderId="7" xfId="0" applyNumberFormat="1" applyFill="1" applyBorder="1"/>
    <xf numFmtId="164" fontId="3" fillId="7" borderId="7" xfId="1" applyNumberFormat="1" applyFont="1" applyFill="1" applyBorder="1"/>
    <xf numFmtId="9" fontId="3" fillId="7" borderId="8" xfId="2" applyFont="1" applyFill="1" applyBorder="1"/>
    <xf numFmtId="9" fontId="10" fillId="7" borderId="0" xfId="0" applyNumberFormat="1" applyFont="1" applyFill="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60D93-DC05-4FCE-B2FA-21CF27937306}">
  <dimension ref="A1:N48"/>
  <sheetViews>
    <sheetView tabSelected="1" workbookViewId="0">
      <selection activeCell="J52" sqref="J52"/>
    </sheetView>
  </sheetViews>
  <sheetFormatPr defaultRowHeight="14.5" x14ac:dyDescent="0.35"/>
  <cols>
    <col min="1" max="1" width="35.1796875" customWidth="1"/>
    <col min="2" max="2" width="22.7265625" customWidth="1"/>
    <col min="3" max="14" width="17.7265625" customWidth="1"/>
  </cols>
  <sheetData>
    <row r="1" spans="1:14" x14ac:dyDescent="0.35">
      <c r="C1" s="1" t="s">
        <v>0</v>
      </c>
      <c r="D1" s="1"/>
      <c r="E1" s="1"/>
      <c r="F1" s="1"/>
      <c r="G1" s="1"/>
      <c r="H1" s="1"/>
      <c r="I1" s="1" t="s">
        <v>1</v>
      </c>
      <c r="J1" s="1"/>
      <c r="K1" s="1"/>
      <c r="L1" s="1"/>
      <c r="M1" s="1"/>
      <c r="N1" s="1"/>
    </row>
    <row r="2" spans="1:14" x14ac:dyDescent="0.35">
      <c r="A2" s="2" t="s">
        <v>2</v>
      </c>
      <c r="B2" s="3" t="s">
        <v>2</v>
      </c>
      <c r="C2" s="4" t="s">
        <v>3</v>
      </c>
      <c r="D2" s="3" t="s">
        <v>4</v>
      </c>
      <c r="E2" s="3" t="s">
        <v>5</v>
      </c>
      <c r="F2" s="3" t="s">
        <v>6</v>
      </c>
      <c r="G2" s="3" t="s">
        <v>7</v>
      </c>
      <c r="H2" s="5" t="s">
        <v>8</v>
      </c>
      <c r="I2" s="3" t="s">
        <v>3</v>
      </c>
      <c r="J2" s="3" t="s">
        <v>4</v>
      </c>
      <c r="K2" s="3" t="s">
        <v>5</v>
      </c>
      <c r="L2" s="3" t="s">
        <v>6</v>
      </c>
      <c r="M2" s="3" t="s">
        <v>7</v>
      </c>
      <c r="N2" s="5" t="s">
        <v>8</v>
      </c>
    </row>
    <row r="3" spans="1:14" x14ac:dyDescent="0.35">
      <c r="A3" s="6" t="s">
        <v>9</v>
      </c>
      <c r="B3" s="7" t="s">
        <v>10</v>
      </c>
      <c r="C3" s="8">
        <v>25</v>
      </c>
      <c r="D3" s="9">
        <v>187</v>
      </c>
      <c r="E3" s="7">
        <v>91</v>
      </c>
      <c r="F3" s="9">
        <f>SUM(C3:E3)</f>
        <v>303</v>
      </c>
      <c r="G3" s="10" t="s">
        <v>2</v>
      </c>
      <c r="H3" s="11" t="s">
        <v>2</v>
      </c>
      <c r="I3" s="7">
        <v>13</v>
      </c>
      <c r="J3" s="7">
        <v>128</v>
      </c>
      <c r="K3" s="7">
        <v>24</v>
      </c>
      <c r="L3" s="7">
        <f>SUM(I3:K3)</f>
        <v>165</v>
      </c>
      <c r="M3" s="10" t="s">
        <v>2</v>
      </c>
      <c r="N3" s="11" t="s">
        <v>2</v>
      </c>
    </row>
    <row r="4" spans="1:14" x14ac:dyDescent="0.35">
      <c r="A4" s="6"/>
      <c r="B4" s="7" t="s">
        <v>11</v>
      </c>
      <c r="C4" s="12">
        <v>87500</v>
      </c>
      <c r="D4" s="13">
        <v>1141331</v>
      </c>
      <c r="E4" s="13">
        <v>630973</v>
      </c>
      <c r="F4" s="13">
        <f>SUM(C4:E4)</f>
        <v>1859804</v>
      </c>
      <c r="G4" s="10" t="s">
        <v>2</v>
      </c>
      <c r="H4" s="11" t="s">
        <v>2</v>
      </c>
      <c r="I4" s="13">
        <v>183750</v>
      </c>
      <c r="J4" s="13">
        <v>9508048</v>
      </c>
      <c r="K4" s="13">
        <v>2002000</v>
      </c>
      <c r="L4" s="13">
        <f>SUM(I4:K4)</f>
        <v>11693798</v>
      </c>
      <c r="M4" s="10" t="s">
        <v>2</v>
      </c>
      <c r="N4" s="11" t="s">
        <v>2</v>
      </c>
    </row>
    <row r="5" spans="1:14" x14ac:dyDescent="0.35">
      <c r="A5" s="6"/>
      <c r="B5" s="7" t="s">
        <v>12</v>
      </c>
      <c r="C5" s="8">
        <v>68</v>
      </c>
      <c r="D5" s="9">
        <v>566</v>
      </c>
      <c r="E5" s="9">
        <v>178</v>
      </c>
      <c r="F5" s="9">
        <f>SUM(C5:E5)</f>
        <v>812</v>
      </c>
      <c r="G5" s="10" t="s">
        <v>2</v>
      </c>
      <c r="H5" s="11" t="s">
        <v>2</v>
      </c>
      <c r="I5" s="7">
        <v>23</v>
      </c>
      <c r="J5" s="7">
        <v>46</v>
      </c>
      <c r="K5" s="7">
        <v>66</v>
      </c>
      <c r="L5" s="7">
        <f>SUM(I5:K5)</f>
        <v>135</v>
      </c>
      <c r="M5" s="10" t="s">
        <v>2</v>
      </c>
      <c r="N5" s="11" t="s">
        <v>2</v>
      </c>
    </row>
    <row r="6" spans="1:14" x14ac:dyDescent="0.35">
      <c r="A6" s="6"/>
      <c r="B6" s="7" t="s">
        <v>13</v>
      </c>
      <c r="C6" s="12">
        <v>203914</v>
      </c>
      <c r="D6" s="13">
        <v>3160888</v>
      </c>
      <c r="E6" s="13">
        <v>1034890</v>
      </c>
      <c r="F6" s="13">
        <f>SUM(C6:E6)</f>
        <v>4399692</v>
      </c>
      <c r="G6" s="10" t="s">
        <v>2</v>
      </c>
      <c r="H6" s="11" t="s">
        <v>2</v>
      </c>
      <c r="I6" s="13">
        <v>347953</v>
      </c>
      <c r="J6" s="13">
        <v>1449774</v>
      </c>
      <c r="K6" s="13">
        <v>3797859</v>
      </c>
      <c r="L6" s="13">
        <f>SUM(I6:K6)</f>
        <v>5595586</v>
      </c>
      <c r="M6" s="10" t="s">
        <v>2</v>
      </c>
      <c r="N6" s="11" t="s">
        <v>2</v>
      </c>
    </row>
    <row r="7" spans="1:14" x14ac:dyDescent="0.35">
      <c r="A7" s="6"/>
      <c r="B7" s="14" t="s">
        <v>14</v>
      </c>
      <c r="C7" s="15">
        <f t="shared" ref="C7:F8" si="0">SUM(C3,C5)</f>
        <v>93</v>
      </c>
      <c r="D7" s="15">
        <f t="shared" si="0"/>
        <v>753</v>
      </c>
      <c r="E7" s="15">
        <f t="shared" si="0"/>
        <v>269</v>
      </c>
      <c r="F7" s="16">
        <f>SUM(F3,F5)</f>
        <v>1115</v>
      </c>
      <c r="G7" s="17">
        <v>2037</v>
      </c>
      <c r="H7" s="18">
        <f>(F7/G7)</f>
        <v>0.54737358861070207</v>
      </c>
      <c r="I7" s="14">
        <f>SUM(I3,I5)</f>
        <v>36</v>
      </c>
      <c r="J7" s="14">
        <f>SUM(J3,J5)</f>
        <v>174</v>
      </c>
      <c r="K7" s="14">
        <f t="shared" ref="K7:L7" si="1">SUM(K3,K5)</f>
        <v>90</v>
      </c>
      <c r="L7" s="14">
        <f t="shared" si="1"/>
        <v>300</v>
      </c>
      <c r="M7" s="17">
        <v>416</v>
      </c>
      <c r="N7" s="18">
        <f>(L7/M7)</f>
        <v>0.72115384615384615</v>
      </c>
    </row>
    <row r="8" spans="1:14" x14ac:dyDescent="0.35">
      <c r="A8" s="6"/>
      <c r="B8" s="14" t="s">
        <v>15</v>
      </c>
      <c r="C8" s="19">
        <f t="shared" si="0"/>
        <v>291414</v>
      </c>
      <c r="D8" s="19">
        <f t="shared" si="0"/>
        <v>4302219</v>
      </c>
      <c r="E8" s="19">
        <f t="shared" si="0"/>
        <v>1665863</v>
      </c>
      <c r="F8" s="20">
        <f t="shared" si="0"/>
        <v>6259496</v>
      </c>
      <c r="G8" s="21">
        <v>12243877</v>
      </c>
      <c r="H8" s="18">
        <f>(F8/G8)</f>
        <v>0.51123479923883586</v>
      </c>
      <c r="I8" s="20">
        <f>SUM(I4,I6)</f>
        <v>531703</v>
      </c>
      <c r="J8" s="20">
        <f t="shared" ref="J8:L8" si="2">SUM(J4,J6)</f>
        <v>10957822</v>
      </c>
      <c r="K8" s="20">
        <f t="shared" si="2"/>
        <v>5799859</v>
      </c>
      <c r="L8" s="20">
        <f t="shared" si="2"/>
        <v>17289384</v>
      </c>
      <c r="M8" s="21">
        <v>32653583</v>
      </c>
      <c r="N8" s="18">
        <f>(L8/M8)</f>
        <v>0.5294789242577147</v>
      </c>
    </row>
    <row r="9" spans="1:14" x14ac:dyDescent="0.35">
      <c r="A9" s="22" t="s">
        <v>2</v>
      </c>
      <c r="B9" s="3" t="s">
        <v>2</v>
      </c>
      <c r="C9" s="4" t="s">
        <v>3</v>
      </c>
      <c r="D9" s="3" t="s">
        <v>4</v>
      </c>
      <c r="E9" s="3" t="s">
        <v>5</v>
      </c>
      <c r="F9" s="3" t="s">
        <v>16</v>
      </c>
      <c r="G9" s="3" t="s">
        <v>7</v>
      </c>
      <c r="H9" s="5" t="s">
        <v>8</v>
      </c>
      <c r="I9" s="3" t="s">
        <v>3</v>
      </c>
      <c r="J9" s="3" t="s">
        <v>4</v>
      </c>
      <c r="K9" s="3" t="s">
        <v>5</v>
      </c>
      <c r="L9" s="3" t="s">
        <v>16</v>
      </c>
      <c r="M9" s="3" t="s">
        <v>7</v>
      </c>
      <c r="N9" s="5" t="s">
        <v>8</v>
      </c>
    </row>
    <row r="10" spans="1:14" x14ac:dyDescent="0.35">
      <c r="A10" s="23" t="s">
        <v>17</v>
      </c>
      <c r="B10" s="7" t="s">
        <v>18</v>
      </c>
      <c r="C10" s="8">
        <v>2895</v>
      </c>
      <c r="D10" s="9">
        <v>2179</v>
      </c>
      <c r="E10" s="7">
        <v>336</v>
      </c>
      <c r="F10" s="9">
        <f>SUM(C10:E10)</f>
        <v>5410</v>
      </c>
      <c r="G10" s="10" t="s">
        <v>2</v>
      </c>
      <c r="H10" s="11" t="s">
        <v>2</v>
      </c>
      <c r="I10" s="7">
        <v>87</v>
      </c>
      <c r="J10" s="7">
        <v>323</v>
      </c>
      <c r="K10" s="7">
        <v>417</v>
      </c>
      <c r="L10" s="7">
        <f>SUM(I10:K10)</f>
        <v>827</v>
      </c>
      <c r="M10" s="10" t="s">
        <v>2</v>
      </c>
      <c r="N10" s="11" t="s">
        <v>2</v>
      </c>
    </row>
    <row r="11" spans="1:14" x14ac:dyDescent="0.35">
      <c r="A11" s="23"/>
      <c r="B11" s="7" t="s">
        <v>11</v>
      </c>
      <c r="C11" s="12">
        <v>18626939</v>
      </c>
      <c r="D11" s="13">
        <v>23997948</v>
      </c>
      <c r="E11" s="13">
        <v>4439568</v>
      </c>
      <c r="F11" s="13">
        <f>SUM(C11:E11)</f>
        <v>47064455</v>
      </c>
      <c r="G11" s="10" t="s">
        <v>2</v>
      </c>
      <c r="H11" s="11" t="s">
        <v>2</v>
      </c>
      <c r="I11" s="13">
        <v>2036815</v>
      </c>
      <c r="J11" s="13">
        <v>29060456</v>
      </c>
      <c r="K11" s="13">
        <v>38236771</v>
      </c>
      <c r="L11" s="13">
        <f>SUM(I11:K11)</f>
        <v>69334042</v>
      </c>
      <c r="M11" s="10" t="s">
        <v>2</v>
      </c>
      <c r="N11" s="11" t="s">
        <v>2</v>
      </c>
    </row>
    <row r="12" spans="1:14" x14ac:dyDescent="0.35">
      <c r="A12" s="23"/>
      <c r="B12" s="7" t="s">
        <v>19</v>
      </c>
      <c r="C12" s="8">
        <v>8366</v>
      </c>
      <c r="D12" s="9">
        <v>4048</v>
      </c>
      <c r="E12" s="9">
        <v>2553</v>
      </c>
      <c r="F12" s="9">
        <f>SUM(C12:E12)</f>
        <v>14967</v>
      </c>
      <c r="G12" s="10" t="s">
        <v>2</v>
      </c>
      <c r="H12" s="11" t="s">
        <v>2</v>
      </c>
      <c r="I12" s="7">
        <v>346</v>
      </c>
      <c r="J12" s="7">
        <v>119</v>
      </c>
      <c r="K12" s="7">
        <v>82</v>
      </c>
      <c r="L12" s="7">
        <f>SUM(I12:K12)</f>
        <v>547</v>
      </c>
      <c r="M12" s="10" t="s">
        <v>2</v>
      </c>
      <c r="N12" s="11" t="s">
        <v>2</v>
      </c>
    </row>
    <row r="13" spans="1:14" x14ac:dyDescent="0.35">
      <c r="A13" s="23"/>
      <c r="B13" s="7" t="s">
        <v>13</v>
      </c>
      <c r="C13" s="12">
        <v>57557588</v>
      </c>
      <c r="D13" s="13">
        <v>47376512</v>
      </c>
      <c r="E13" s="13">
        <v>38776542</v>
      </c>
      <c r="F13" s="13">
        <f>SUM(C13:E13)</f>
        <v>143710642</v>
      </c>
      <c r="G13" s="10" t="s">
        <v>2</v>
      </c>
      <c r="H13" s="11" t="s">
        <v>2</v>
      </c>
      <c r="I13" s="13">
        <v>6218378</v>
      </c>
      <c r="J13" s="13">
        <v>3869357</v>
      </c>
      <c r="K13" s="13">
        <v>4073798</v>
      </c>
      <c r="L13" s="13">
        <f>SUM(I13:K13)</f>
        <v>14161533</v>
      </c>
      <c r="M13" s="10" t="s">
        <v>2</v>
      </c>
      <c r="N13" s="11" t="s">
        <v>2</v>
      </c>
    </row>
    <row r="14" spans="1:14" x14ac:dyDescent="0.35">
      <c r="A14" s="23"/>
      <c r="B14" s="14" t="s">
        <v>14</v>
      </c>
      <c r="C14" s="15">
        <f t="shared" ref="C14:E15" si="3">SUM(C10,C12)</f>
        <v>11261</v>
      </c>
      <c r="D14" s="15">
        <f t="shared" si="3"/>
        <v>6227</v>
      </c>
      <c r="E14" s="15">
        <f t="shared" si="3"/>
        <v>2889</v>
      </c>
      <c r="F14" s="16">
        <f>SUM(F10,F12)+167+35</f>
        <v>20579</v>
      </c>
      <c r="G14" s="17">
        <v>21371</v>
      </c>
      <c r="H14" s="18">
        <f>(F14/G14)</f>
        <v>0.96294043329745915</v>
      </c>
      <c r="I14" s="14">
        <f>SUM(I10,I12)</f>
        <v>433</v>
      </c>
      <c r="J14" s="14">
        <f>SUM(J10,J12)</f>
        <v>442</v>
      </c>
      <c r="K14" s="14">
        <f t="shared" ref="K14" si="4">SUM(K10,K12)</f>
        <v>499</v>
      </c>
      <c r="L14" s="14">
        <f>SUM(L10,L12)+21+28</f>
        <v>1423</v>
      </c>
      <c r="M14" s="17">
        <v>3157</v>
      </c>
      <c r="N14" s="18">
        <f>(L14/M14)</f>
        <v>0.45074437757364588</v>
      </c>
    </row>
    <row r="15" spans="1:14" x14ac:dyDescent="0.35">
      <c r="A15" s="23"/>
      <c r="B15" s="14" t="s">
        <v>15</v>
      </c>
      <c r="C15" s="19">
        <f t="shared" si="3"/>
        <v>76184527</v>
      </c>
      <c r="D15" s="19">
        <f t="shared" si="3"/>
        <v>71374460</v>
      </c>
      <c r="E15" s="19">
        <f t="shared" si="3"/>
        <v>43216110</v>
      </c>
      <c r="F15" s="20">
        <f>SUM(F11,F13)+1879696+296459</f>
        <v>192951252</v>
      </c>
      <c r="G15" s="21">
        <v>237833197</v>
      </c>
      <c r="H15" s="18">
        <f>(F15/G15)</f>
        <v>0.81128813989747617</v>
      </c>
      <c r="I15" s="20">
        <f>SUM(I11,I13)</f>
        <v>8255193</v>
      </c>
      <c r="J15" s="20">
        <f t="shared" ref="J15:K15" si="5">SUM(J11,J13)</f>
        <v>32929813</v>
      </c>
      <c r="K15" s="20">
        <f t="shared" si="5"/>
        <v>42310569</v>
      </c>
      <c r="L15" s="20">
        <f>SUM(L11,L13)+1642680+651196</f>
        <v>85789451</v>
      </c>
      <c r="M15" s="21">
        <v>347217624</v>
      </c>
      <c r="N15" s="18">
        <f>(L15/M15)</f>
        <v>0.24707689088961682</v>
      </c>
    </row>
    <row r="16" spans="1:14" x14ac:dyDescent="0.35">
      <c r="A16" s="22" t="s">
        <v>2</v>
      </c>
      <c r="B16" s="3" t="s">
        <v>2</v>
      </c>
      <c r="C16" s="4" t="s">
        <v>3</v>
      </c>
      <c r="D16" s="3" t="s">
        <v>4</v>
      </c>
      <c r="E16" s="3" t="s">
        <v>5</v>
      </c>
      <c r="F16" s="3" t="s">
        <v>6</v>
      </c>
      <c r="G16" s="3" t="s">
        <v>7</v>
      </c>
      <c r="H16" s="5" t="s">
        <v>8</v>
      </c>
      <c r="I16" s="3" t="s">
        <v>3</v>
      </c>
      <c r="J16" s="3" t="s">
        <v>4</v>
      </c>
      <c r="K16" s="3" t="s">
        <v>5</v>
      </c>
      <c r="L16" s="3" t="s">
        <v>6</v>
      </c>
      <c r="M16" s="3" t="s">
        <v>7</v>
      </c>
      <c r="N16" s="5" t="s">
        <v>8</v>
      </c>
    </row>
    <row r="17" spans="1:14" x14ac:dyDescent="0.35">
      <c r="A17" s="23" t="s">
        <v>20</v>
      </c>
      <c r="B17" s="7" t="s">
        <v>10</v>
      </c>
      <c r="C17" s="8">
        <v>161</v>
      </c>
      <c r="D17" s="9">
        <v>697</v>
      </c>
      <c r="E17" s="7">
        <v>219</v>
      </c>
      <c r="F17" s="9">
        <f>SUM(C17:E17)</f>
        <v>1077</v>
      </c>
      <c r="G17" s="10" t="s">
        <v>2</v>
      </c>
      <c r="H17" s="11" t="s">
        <v>2</v>
      </c>
      <c r="I17" s="7">
        <v>9</v>
      </c>
      <c r="J17" s="7">
        <v>242</v>
      </c>
      <c r="K17" s="7">
        <v>22</v>
      </c>
      <c r="L17" s="7">
        <f>SUM(I17:K17)</f>
        <v>273</v>
      </c>
      <c r="M17" s="10" t="s">
        <v>2</v>
      </c>
      <c r="N17" s="11" t="s">
        <v>2</v>
      </c>
    </row>
    <row r="18" spans="1:14" x14ac:dyDescent="0.35">
      <c r="A18" s="23"/>
      <c r="B18" s="7" t="s">
        <v>11</v>
      </c>
      <c r="C18" s="12">
        <v>546012</v>
      </c>
      <c r="D18" s="13">
        <v>4140306</v>
      </c>
      <c r="E18" s="13">
        <v>1459544</v>
      </c>
      <c r="F18" s="13">
        <f>SUM(C18:E18)</f>
        <v>6145862</v>
      </c>
      <c r="G18" s="10" t="s">
        <v>2</v>
      </c>
      <c r="H18" s="11" t="s">
        <v>2</v>
      </c>
      <c r="I18" s="13">
        <v>180720</v>
      </c>
      <c r="J18" s="13">
        <v>13070376</v>
      </c>
      <c r="K18" s="13">
        <v>1312394</v>
      </c>
      <c r="L18" s="13">
        <f>SUM(I18:K18)</f>
        <v>14563490</v>
      </c>
      <c r="M18" s="10" t="s">
        <v>2</v>
      </c>
      <c r="N18" s="11" t="s">
        <v>2</v>
      </c>
    </row>
    <row r="19" spans="1:14" x14ac:dyDescent="0.35">
      <c r="A19" s="23"/>
      <c r="B19" s="7" t="s">
        <v>12</v>
      </c>
      <c r="C19" s="8">
        <v>722</v>
      </c>
      <c r="D19" s="9">
        <v>4546</v>
      </c>
      <c r="E19" s="9">
        <v>1014</v>
      </c>
      <c r="F19" s="9">
        <f>SUM(C19:E19)</f>
        <v>6282</v>
      </c>
      <c r="G19" s="10" t="s">
        <v>2</v>
      </c>
      <c r="H19" s="11" t="s">
        <v>2</v>
      </c>
      <c r="I19" s="7">
        <v>154</v>
      </c>
      <c r="J19" s="7">
        <v>297</v>
      </c>
      <c r="K19" s="7">
        <v>242</v>
      </c>
      <c r="L19" s="7">
        <f>SUM(I19:K19)</f>
        <v>693</v>
      </c>
      <c r="M19" s="10" t="s">
        <v>2</v>
      </c>
      <c r="N19" s="11" t="s">
        <v>2</v>
      </c>
    </row>
    <row r="20" spans="1:14" x14ac:dyDescent="0.35">
      <c r="A20" s="23"/>
      <c r="B20" s="7" t="s">
        <v>13</v>
      </c>
      <c r="C20" s="12">
        <v>2063612</v>
      </c>
      <c r="D20" s="13">
        <v>24971915</v>
      </c>
      <c r="E20" s="13">
        <v>6021410</v>
      </c>
      <c r="F20" s="13">
        <f>SUM(C20:E20)</f>
        <v>33056937</v>
      </c>
      <c r="G20" s="10" t="s">
        <v>2</v>
      </c>
      <c r="H20" s="11" t="s">
        <v>2</v>
      </c>
      <c r="I20" s="13">
        <v>1672888</v>
      </c>
      <c r="J20" s="13">
        <v>12255189</v>
      </c>
      <c r="K20" s="13">
        <v>11664092</v>
      </c>
      <c r="L20" s="13">
        <f>SUM(I20:K20)</f>
        <v>25592169</v>
      </c>
      <c r="M20" s="10" t="s">
        <v>2</v>
      </c>
      <c r="N20" s="11" t="s">
        <v>2</v>
      </c>
    </row>
    <row r="21" spans="1:14" x14ac:dyDescent="0.35">
      <c r="A21" s="23"/>
      <c r="B21" s="14" t="s">
        <v>14</v>
      </c>
      <c r="C21" s="15">
        <f t="shared" ref="C21:F22" si="6">SUM(C17,C19)</f>
        <v>883</v>
      </c>
      <c r="D21" s="15">
        <f t="shared" si="6"/>
        <v>5243</v>
      </c>
      <c r="E21" s="15">
        <f t="shared" si="6"/>
        <v>1233</v>
      </c>
      <c r="F21" s="16">
        <f t="shared" si="6"/>
        <v>7359</v>
      </c>
      <c r="G21" s="17">
        <v>7439</v>
      </c>
      <c r="H21" s="18">
        <f>(F21/G21)</f>
        <v>0.98924586637988976</v>
      </c>
      <c r="I21" s="14">
        <f>SUM(I17,I19)</f>
        <v>163</v>
      </c>
      <c r="J21" s="14">
        <f>SUM(J17,J19)</f>
        <v>539</v>
      </c>
      <c r="K21" s="14">
        <f t="shared" ref="K21:L21" si="7">SUM(K17,K19)</f>
        <v>264</v>
      </c>
      <c r="L21" s="14">
        <f t="shared" si="7"/>
        <v>966</v>
      </c>
      <c r="M21" s="17">
        <v>1329</v>
      </c>
      <c r="N21" s="18">
        <f>(L21/M21)</f>
        <v>0.72686230248306993</v>
      </c>
    </row>
    <row r="22" spans="1:14" x14ac:dyDescent="0.35">
      <c r="A22" s="23"/>
      <c r="B22" s="14" t="s">
        <v>15</v>
      </c>
      <c r="C22" s="19">
        <f t="shared" si="6"/>
        <v>2609624</v>
      </c>
      <c r="D22" s="19">
        <f t="shared" si="6"/>
        <v>29112221</v>
      </c>
      <c r="E22" s="19">
        <f t="shared" si="6"/>
        <v>7480954</v>
      </c>
      <c r="F22" s="20">
        <f t="shared" si="6"/>
        <v>39202799</v>
      </c>
      <c r="G22" s="21">
        <v>40800534</v>
      </c>
      <c r="H22" s="18">
        <f>(F22/G22)</f>
        <v>0.96084034096220405</v>
      </c>
      <c r="I22" s="20">
        <f>SUM(I18,I20)</f>
        <v>1853608</v>
      </c>
      <c r="J22" s="20">
        <f t="shared" ref="J22:L22" si="8">SUM(J18,J20)</f>
        <v>25325565</v>
      </c>
      <c r="K22" s="20">
        <f t="shared" si="8"/>
        <v>12976486</v>
      </c>
      <c r="L22" s="20">
        <f t="shared" si="8"/>
        <v>40155659</v>
      </c>
      <c r="M22" s="21">
        <v>67664610</v>
      </c>
      <c r="N22" s="18">
        <f>(L22/M22)</f>
        <v>0.59345142165158415</v>
      </c>
    </row>
    <row r="23" spans="1:14" x14ac:dyDescent="0.35">
      <c r="A23" s="22" t="s">
        <v>2</v>
      </c>
      <c r="B23" s="3" t="s">
        <v>2</v>
      </c>
      <c r="C23" s="4" t="s">
        <v>3</v>
      </c>
      <c r="D23" s="3" t="s">
        <v>4</v>
      </c>
      <c r="E23" s="3" t="s">
        <v>5</v>
      </c>
      <c r="F23" s="3" t="s">
        <v>6</v>
      </c>
      <c r="G23" s="3" t="s">
        <v>7</v>
      </c>
      <c r="H23" s="5" t="s">
        <v>8</v>
      </c>
      <c r="I23" s="3" t="s">
        <v>3</v>
      </c>
      <c r="J23" s="3" t="s">
        <v>4</v>
      </c>
      <c r="K23" s="3" t="s">
        <v>5</v>
      </c>
      <c r="L23" s="3" t="s">
        <v>6</v>
      </c>
      <c r="M23" s="3" t="s">
        <v>7</v>
      </c>
      <c r="N23" s="5" t="s">
        <v>8</v>
      </c>
    </row>
    <row r="24" spans="1:14" x14ac:dyDescent="0.35">
      <c r="A24" s="23" t="s">
        <v>21</v>
      </c>
      <c r="B24" s="7" t="s">
        <v>10</v>
      </c>
      <c r="C24" s="8">
        <v>36</v>
      </c>
      <c r="D24" s="9">
        <v>228</v>
      </c>
      <c r="E24" s="7">
        <v>50</v>
      </c>
      <c r="F24" s="9">
        <f>SUM(C24:E24)</f>
        <v>314</v>
      </c>
      <c r="G24" s="10" t="s">
        <v>2</v>
      </c>
      <c r="H24" s="11" t="s">
        <v>2</v>
      </c>
      <c r="I24" s="7">
        <v>9</v>
      </c>
      <c r="J24" s="7">
        <v>218</v>
      </c>
      <c r="K24" s="7">
        <v>24</v>
      </c>
      <c r="L24" s="7">
        <f>SUM(I24:K24)</f>
        <v>251</v>
      </c>
      <c r="M24" s="10" t="s">
        <v>2</v>
      </c>
      <c r="N24" s="11" t="s">
        <v>2</v>
      </c>
    </row>
    <row r="25" spans="1:14" x14ac:dyDescent="0.35">
      <c r="A25" s="23"/>
      <c r="B25" s="7" t="s">
        <v>11</v>
      </c>
      <c r="C25" s="12">
        <v>89578</v>
      </c>
      <c r="D25" s="13">
        <v>1364778</v>
      </c>
      <c r="E25" s="13">
        <v>350000</v>
      </c>
      <c r="F25" s="13">
        <f>SUM(C25:E25)</f>
        <v>1804356</v>
      </c>
      <c r="G25" s="10" t="s">
        <v>2</v>
      </c>
      <c r="H25" s="11" t="s">
        <v>2</v>
      </c>
      <c r="I25" s="13">
        <v>112474</v>
      </c>
      <c r="J25" s="13">
        <v>9069685</v>
      </c>
      <c r="K25" s="13">
        <v>1094304</v>
      </c>
      <c r="L25" s="13">
        <f>SUM(I25:K25)</f>
        <v>10276463</v>
      </c>
      <c r="M25" s="10" t="s">
        <v>2</v>
      </c>
      <c r="N25" s="11" t="s">
        <v>2</v>
      </c>
    </row>
    <row r="26" spans="1:14" x14ac:dyDescent="0.35">
      <c r="A26" s="23"/>
      <c r="B26" s="7" t="s">
        <v>12</v>
      </c>
      <c r="C26" s="8">
        <v>114</v>
      </c>
      <c r="D26" s="9">
        <v>1379</v>
      </c>
      <c r="E26" s="9">
        <v>191</v>
      </c>
      <c r="F26" s="9">
        <f>SUM(C26:E26)</f>
        <v>1684</v>
      </c>
      <c r="G26" s="10" t="s">
        <v>2</v>
      </c>
      <c r="H26" s="11" t="s">
        <v>2</v>
      </c>
      <c r="I26" s="7">
        <v>30</v>
      </c>
      <c r="J26" s="7">
        <v>167</v>
      </c>
      <c r="K26" s="7">
        <v>132</v>
      </c>
      <c r="L26" s="7">
        <f>SUM(I26:K26)</f>
        <v>329</v>
      </c>
      <c r="M26" s="10" t="s">
        <v>2</v>
      </c>
      <c r="N26" s="11" t="s">
        <v>2</v>
      </c>
    </row>
    <row r="27" spans="1:14" x14ac:dyDescent="0.35">
      <c r="A27" s="23"/>
      <c r="B27" s="7" t="s">
        <v>13</v>
      </c>
      <c r="C27" s="12">
        <v>312173</v>
      </c>
      <c r="D27" s="13">
        <v>7771229</v>
      </c>
      <c r="E27" s="13">
        <v>1072357</v>
      </c>
      <c r="F27" s="13">
        <f>SUM(C27:E27)</f>
        <v>9155759</v>
      </c>
      <c r="G27" s="10" t="s">
        <v>2</v>
      </c>
      <c r="H27" s="11" t="s">
        <v>2</v>
      </c>
      <c r="I27" s="13">
        <v>372220</v>
      </c>
      <c r="J27" s="13">
        <v>5303741</v>
      </c>
      <c r="K27" s="13">
        <v>5285912</v>
      </c>
      <c r="L27" s="13">
        <f>SUM(I27:K27)</f>
        <v>10961873</v>
      </c>
      <c r="M27" s="10" t="s">
        <v>2</v>
      </c>
      <c r="N27" s="11" t="s">
        <v>2</v>
      </c>
    </row>
    <row r="28" spans="1:14" x14ac:dyDescent="0.35">
      <c r="A28" s="23"/>
      <c r="B28" s="14" t="s">
        <v>14</v>
      </c>
      <c r="C28" s="15">
        <f t="shared" ref="C28:F29" si="9">SUM(C24,C26)</f>
        <v>150</v>
      </c>
      <c r="D28" s="15">
        <f t="shared" si="9"/>
        <v>1607</v>
      </c>
      <c r="E28" s="15">
        <f t="shared" si="9"/>
        <v>241</v>
      </c>
      <c r="F28" s="16">
        <f t="shared" si="9"/>
        <v>1998</v>
      </c>
      <c r="G28" s="17">
        <v>3526</v>
      </c>
      <c r="H28" s="18">
        <f>(F28/G28)</f>
        <v>0.56664775950085078</v>
      </c>
      <c r="I28" s="14">
        <f>SUM(I24,I26)</f>
        <v>39</v>
      </c>
      <c r="J28" s="14">
        <f>SUM(J24,J26)</f>
        <v>385</v>
      </c>
      <c r="K28" s="14">
        <f t="shared" ref="K28:L28" si="10">SUM(K24,K26)</f>
        <v>156</v>
      </c>
      <c r="L28" s="14">
        <f t="shared" si="10"/>
        <v>580</v>
      </c>
      <c r="M28" s="17">
        <v>594</v>
      </c>
      <c r="N28" s="18">
        <f>(L28/M28)</f>
        <v>0.97643097643097643</v>
      </c>
    </row>
    <row r="29" spans="1:14" x14ac:dyDescent="0.35">
      <c r="A29" s="23"/>
      <c r="B29" s="14" t="s">
        <v>15</v>
      </c>
      <c r="C29" s="19">
        <f t="shared" si="9"/>
        <v>401751</v>
      </c>
      <c r="D29" s="19">
        <f t="shared" si="9"/>
        <v>9136007</v>
      </c>
      <c r="E29" s="19">
        <f t="shared" si="9"/>
        <v>1422357</v>
      </c>
      <c r="F29" s="20">
        <f t="shared" si="9"/>
        <v>10960115</v>
      </c>
      <c r="G29" s="21">
        <v>20723056</v>
      </c>
      <c r="H29" s="18">
        <f>(F29/G29)</f>
        <v>0.52888507370727555</v>
      </c>
      <c r="I29" s="20">
        <f>SUM(I25,I27)</f>
        <v>484694</v>
      </c>
      <c r="J29" s="20">
        <f t="shared" ref="J29:L29" si="11">SUM(J25,J27)</f>
        <v>14373426</v>
      </c>
      <c r="K29" s="20">
        <f t="shared" si="11"/>
        <v>6380216</v>
      </c>
      <c r="L29" s="20">
        <f t="shared" si="11"/>
        <v>21238336</v>
      </c>
      <c r="M29" s="21">
        <v>31345270</v>
      </c>
      <c r="N29" s="18">
        <f>(L29/M29)</f>
        <v>0.67756111209123415</v>
      </c>
    </row>
    <row r="30" spans="1:14" x14ac:dyDescent="0.35">
      <c r="A30" s="22" t="s">
        <v>2</v>
      </c>
      <c r="B30" s="3" t="s">
        <v>2</v>
      </c>
      <c r="C30" s="4" t="s">
        <v>3</v>
      </c>
      <c r="D30" s="3" t="s">
        <v>4</v>
      </c>
      <c r="E30" s="3" t="s">
        <v>5</v>
      </c>
      <c r="F30" s="3" t="s">
        <v>6</v>
      </c>
      <c r="G30" s="3" t="s">
        <v>7</v>
      </c>
      <c r="H30" s="5" t="s">
        <v>8</v>
      </c>
      <c r="I30" s="3" t="s">
        <v>3</v>
      </c>
      <c r="J30" s="3" t="s">
        <v>4</v>
      </c>
      <c r="K30" s="3" t="s">
        <v>5</v>
      </c>
      <c r="L30" s="3" t="s">
        <v>6</v>
      </c>
      <c r="M30" s="3" t="s">
        <v>7</v>
      </c>
      <c r="N30" s="5" t="s">
        <v>8</v>
      </c>
    </row>
    <row r="31" spans="1:14" x14ac:dyDescent="0.35">
      <c r="A31" s="24" t="s">
        <v>22</v>
      </c>
      <c r="B31" s="7" t="s">
        <v>10</v>
      </c>
      <c r="C31" s="25">
        <v>82</v>
      </c>
      <c r="D31" s="26">
        <v>382</v>
      </c>
      <c r="E31" s="26">
        <v>105</v>
      </c>
      <c r="F31" s="9">
        <f>SUM(C31:E31)</f>
        <v>569</v>
      </c>
      <c r="G31" s="10" t="s">
        <v>2</v>
      </c>
      <c r="H31" s="11" t="s">
        <v>2</v>
      </c>
      <c r="I31" s="26">
        <v>0</v>
      </c>
      <c r="J31" s="26">
        <v>198</v>
      </c>
      <c r="K31" s="26">
        <v>38</v>
      </c>
      <c r="L31" s="7">
        <f>SUM(I31:K31)</f>
        <v>236</v>
      </c>
      <c r="M31" s="10" t="s">
        <v>2</v>
      </c>
      <c r="N31" s="11" t="s">
        <v>2</v>
      </c>
    </row>
    <row r="32" spans="1:14" x14ac:dyDescent="0.35">
      <c r="A32" s="24"/>
      <c r="B32" s="7" t="s">
        <v>11</v>
      </c>
      <c r="C32" s="27">
        <v>221885</v>
      </c>
      <c r="D32" s="28">
        <v>2448145</v>
      </c>
      <c r="E32" s="28">
        <v>876266</v>
      </c>
      <c r="F32" s="13">
        <f>SUM(C32:E32)</f>
        <v>3546296</v>
      </c>
      <c r="G32" s="10" t="s">
        <v>2</v>
      </c>
      <c r="H32" s="11" t="s">
        <v>2</v>
      </c>
      <c r="I32" s="28">
        <v>0</v>
      </c>
      <c r="J32" s="28">
        <v>15674966</v>
      </c>
      <c r="K32" s="28">
        <v>3408808</v>
      </c>
      <c r="L32" s="13">
        <f>SUM(I32:K32)</f>
        <v>19083774</v>
      </c>
      <c r="M32" s="10" t="s">
        <v>2</v>
      </c>
      <c r="N32" s="11" t="s">
        <v>2</v>
      </c>
    </row>
    <row r="33" spans="1:14" x14ac:dyDescent="0.35">
      <c r="A33" s="24"/>
      <c r="B33" s="7" t="s">
        <v>12</v>
      </c>
      <c r="C33" s="25">
        <v>49</v>
      </c>
      <c r="D33" s="26">
        <v>573</v>
      </c>
      <c r="E33" s="26">
        <v>553</v>
      </c>
      <c r="F33" s="9">
        <f>SUM(C33:E33)</f>
        <v>1175</v>
      </c>
      <c r="G33" s="10" t="s">
        <v>2</v>
      </c>
      <c r="H33" s="11" t="s">
        <v>2</v>
      </c>
      <c r="I33" s="26">
        <v>12</v>
      </c>
      <c r="J33" s="26">
        <v>26</v>
      </c>
      <c r="K33" s="26">
        <v>20</v>
      </c>
      <c r="L33" s="7">
        <f>SUM(I33:K33)</f>
        <v>58</v>
      </c>
      <c r="M33" s="10" t="s">
        <v>2</v>
      </c>
      <c r="N33" s="11" t="s">
        <v>2</v>
      </c>
    </row>
    <row r="34" spans="1:14" x14ac:dyDescent="0.35">
      <c r="A34" s="24"/>
      <c r="B34" s="7" t="s">
        <v>13</v>
      </c>
      <c r="C34" s="27">
        <v>293856</v>
      </c>
      <c r="D34" s="28">
        <v>3877989</v>
      </c>
      <c r="E34" s="28">
        <v>7210186</v>
      </c>
      <c r="F34" s="13">
        <f>SUM(C34:E34)</f>
        <v>11382031</v>
      </c>
      <c r="G34" s="10" t="s">
        <v>2</v>
      </c>
      <c r="H34" s="11" t="s">
        <v>2</v>
      </c>
      <c r="I34" s="28">
        <v>120857</v>
      </c>
      <c r="J34" s="28">
        <v>856605</v>
      </c>
      <c r="K34" s="28">
        <v>1751975</v>
      </c>
      <c r="L34" s="13">
        <f>SUM(I34:K34)</f>
        <v>2729437</v>
      </c>
      <c r="M34" s="10" t="s">
        <v>2</v>
      </c>
      <c r="N34" s="11" t="s">
        <v>2</v>
      </c>
    </row>
    <row r="35" spans="1:14" x14ac:dyDescent="0.35">
      <c r="A35" s="24"/>
      <c r="B35" s="14" t="s">
        <v>14</v>
      </c>
      <c r="C35" s="15">
        <f t="shared" ref="C35:F36" si="12">SUM(C31,C33)</f>
        <v>131</v>
      </c>
      <c r="D35" s="15">
        <f t="shared" si="12"/>
        <v>955</v>
      </c>
      <c r="E35" s="15">
        <f t="shared" si="12"/>
        <v>658</v>
      </c>
      <c r="F35" s="16">
        <f t="shared" si="12"/>
        <v>1744</v>
      </c>
      <c r="G35" s="17">
        <v>1546</v>
      </c>
      <c r="H35" s="18">
        <f>(F35/G35)</f>
        <v>1.1280724450194048</v>
      </c>
      <c r="I35" s="14">
        <f>SUM(I31,I33)</f>
        <v>12</v>
      </c>
      <c r="J35" s="14">
        <f>SUM(J31,J33)</f>
        <v>224</v>
      </c>
      <c r="K35" s="14">
        <f t="shared" ref="K35:L35" si="13">SUM(K31,K33)</f>
        <v>58</v>
      </c>
      <c r="L35" s="14">
        <f t="shared" si="13"/>
        <v>294</v>
      </c>
      <c r="M35" s="17">
        <v>340</v>
      </c>
      <c r="N35" s="18">
        <f>(L35/M35)</f>
        <v>0.86470588235294121</v>
      </c>
    </row>
    <row r="36" spans="1:14" x14ac:dyDescent="0.35">
      <c r="A36" s="24"/>
      <c r="B36" s="14" t="s">
        <v>15</v>
      </c>
      <c r="C36" s="19">
        <f t="shared" si="12"/>
        <v>515741</v>
      </c>
      <c r="D36" s="19">
        <f t="shared" si="12"/>
        <v>6326134</v>
      </c>
      <c r="E36" s="19">
        <f t="shared" si="12"/>
        <v>8086452</v>
      </c>
      <c r="F36" s="20">
        <f t="shared" si="12"/>
        <v>14928327</v>
      </c>
      <c r="G36" s="21">
        <v>17708845</v>
      </c>
      <c r="H36" s="18">
        <f>(F36/G36)</f>
        <v>0.8429870496918348</v>
      </c>
      <c r="I36" s="20">
        <f>SUM(I32,I34)</f>
        <v>120857</v>
      </c>
      <c r="J36" s="20">
        <f t="shared" ref="J36:L36" si="14">SUM(J32,J34)</f>
        <v>16531571</v>
      </c>
      <c r="K36" s="20">
        <f t="shared" si="14"/>
        <v>5160783</v>
      </c>
      <c r="L36" s="20">
        <f t="shared" si="14"/>
        <v>21813211</v>
      </c>
      <c r="M36" s="21">
        <v>22514669</v>
      </c>
      <c r="N36" s="18">
        <f>(L36/M36)</f>
        <v>0.96884440095477309</v>
      </c>
    </row>
    <row r="37" spans="1:14" x14ac:dyDescent="0.35">
      <c r="A37" s="22" t="s">
        <v>2</v>
      </c>
      <c r="B37" s="3" t="s">
        <v>2</v>
      </c>
      <c r="C37" s="4" t="s">
        <v>3</v>
      </c>
      <c r="D37" s="3" t="s">
        <v>4</v>
      </c>
      <c r="E37" s="3" t="s">
        <v>5</v>
      </c>
      <c r="F37" s="3" t="s">
        <v>6</v>
      </c>
      <c r="G37" s="3" t="s">
        <v>7</v>
      </c>
      <c r="H37" s="5" t="s">
        <v>8</v>
      </c>
      <c r="I37" s="3" t="s">
        <v>3</v>
      </c>
      <c r="J37" s="3" t="s">
        <v>4</v>
      </c>
      <c r="K37" s="3" t="s">
        <v>5</v>
      </c>
      <c r="L37" s="3" t="s">
        <v>6</v>
      </c>
      <c r="M37" s="3" t="s">
        <v>7</v>
      </c>
      <c r="N37" s="5" t="s">
        <v>8</v>
      </c>
    </row>
    <row r="38" spans="1:14" x14ac:dyDescent="0.35">
      <c r="A38" s="6" t="s">
        <v>23</v>
      </c>
      <c r="B38" s="7" t="s">
        <v>10</v>
      </c>
      <c r="C38" s="8">
        <v>30</v>
      </c>
      <c r="D38" s="9">
        <v>333</v>
      </c>
      <c r="E38" s="7">
        <v>86</v>
      </c>
      <c r="F38" s="9">
        <f>SUM(C38:E38)</f>
        <v>449</v>
      </c>
      <c r="G38" s="10" t="s">
        <v>2</v>
      </c>
      <c r="H38" s="11" t="s">
        <v>2</v>
      </c>
      <c r="I38" s="7">
        <v>0</v>
      </c>
      <c r="J38" s="7">
        <v>86</v>
      </c>
      <c r="K38" s="7">
        <v>16</v>
      </c>
      <c r="L38" s="7">
        <f>SUM(I38:K38)</f>
        <v>102</v>
      </c>
      <c r="M38" s="10" t="s">
        <v>2</v>
      </c>
      <c r="N38" s="11" t="s">
        <v>2</v>
      </c>
    </row>
    <row r="39" spans="1:14" x14ac:dyDescent="0.35">
      <c r="A39" s="6"/>
      <c r="B39" s="7" t="s">
        <v>11</v>
      </c>
      <c r="C39" s="12">
        <v>86872</v>
      </c>
      <c r="D39" s="13">
        <v>1975691</v>
      </c>
      <c r="E39" s="13">
        <v>584796</v>
      </c>
      <c r="F39" s="13">
        <f>SUM(C39:E39)</f>
        <v>2647359</v>
      </c>
      <c r="G39" s="10" t="s">
        <v>2</v>
      </c>
      <c r="H39" s="11" t="s">
        <v>2</v>
      </c>
      <c r="I39" s="13">
        <v>0</v>
      </c>
      <c r="J39" s="13">
        <v>5424066</v>
      </c>
      <c r="K39" s="13">
        <v>641931</v>
      </c>
      <c r="L39" s="13">
        <f>SUM(I39:K39)</f>
        <v>6065997</v>
      </c>
      <c r="M39" s="10" t="s">
        <v>2</v>
      </c>
      <c r="N39" s="11" t="s">
        <v>2</v>
      </c>
    </row>
    <row r="40" spans="1:14" x14ac:dyDescent="0.35">
      <c r="A40" s="6"/>
      <c r="B40" s="7" t="s">
        <v>12</v>
      </c>
      <c r="C40" s="8">
        <v>65</v>
      </c>
      <c r="D40" s="9">
        <v>762</v>
      </c>
      <c r="E40" s="9">
        <v>257</v>
      </c>
      <c r="F40" s="9">
        <f>SUM(C40:E40)</f>
        <v>1084</v>
      </c>
      <c r="G40" s="10" t="s">
        <v>2</v>
      </c>
      <c r="H40" s="11" t="s">
        <v>2</v>
      </c>
      <c r="I40" s="7">
        <v>4</v>
      </c>
      <c r="J40" s="7">
        <v>46</v>
      </c>
      <c r="K40" s="7">
        <v>31</v>
      </c>
      <c r="L40" s="7">
        <f>SUM(I40:K40)</f>
        <v>81</v>
      </c>
      <c r="M40" s="10" t="s">
        <v>2</v>
      </c>
      <c r="N40" s="11" t="s">
        <v>2</v>
      </c>
    </row>
    <row r="41" spans="1:14" x14ac:dyDescent="0.35">
      <c r="A41" s="6"/>
      <c r="B41" s="7" t="s">
        <v>13</v>
      </c>
      <c r="C41" s="12">
        <v>192671</v>
      </c>
      <c r="D41" s="13">
        <v>4268069</v>
      </c>
      <c r="E41" s="13">
        <v>1478678</v>
      </c>
      <c r="F41" s="13">
        <f>SUM(C41:E41)</f>
        <v>5939418</v>
      </c>
      <c r="G41" s="10" t="s">
        <v>2</v>
      </c>
      <c r="H41" s="11" t="s">
        <v>2</v>
      </c>
      <c r="I41" s="13">
        <v>71002</v>
      </c>
      <c r="J41" s="13">
        <v>1976964</v>
      </c>
      <c r="K41" s="13">
        <v>1537317</v>
      </c>
      <c r="L41" s="13">
        <f>SUM(I41:K41)</f>
        <v>3585283</v>
      </c>
      <c r="M41" s="10" t="s">
        <v>2</v>
      </c>
      <c r="N41" s="11" t="s">
        <v>2</v>
      </c>
    </row>
    <row r="42" spans="1:14" x14ac:dyDescent="0.35">
      <c r="A42" s="6"/>
      <c r="B42" s="14" t="s">
        <v>14</v>
      </c>
      <c r="C42" s="15">
        <f t="shared" ref="C42:F43" si="15">SUM(C38,C40)</f>
        <v>95</v>
      </c>
      <c r="D42" s="15">
        <f t="shared" si="15"/>
        <v>1095</v>
      </c>
      <c r="E42" s="15">
        <f t="shared" si="15"/>
        <v>343</v>
      </c>
      <c r="F42" s="16">
        <f t="shared" si="15"/>
        <v>1533</v>
      </c>
      <c r="G42" s="17">
        <v>2437</v>
      </c>
      <c r="H42" s="18">
        <f>(F42/G42)</f>
        <v>0.62905211325400079</v>
      </c>
      <c r="I42" s="14">
        <f>SUM(I38,I40)</f>
        <v>4</v>
      </c>
      <c r="J42" s="14">
        <f>SUM(J38,J40)</f>
        <v>132</v>
      </c>
      <c r="K42" s="14">
        <f t="shared" ref="K42:L42" si="16">SUM(K38,K40)</f>
        <v>47</v>
      </c>
      <c r="L42" s="14">
        <f t="shared" si="16"/>
        <v>183</v>
      </c>
      <c r="M42" s="17">
        <v>466</v>
      </c>
      <c r="N42" s="18">
        <f>(L42/M42)</f>
        <v>0.3927038626609442</v>
      </c>
    </row>
    <row r="43" spans="1:14" ht="15" thickBot="1" x14ac:dyDescent="0.4">
      <c r="A43" s="6"/>
      <c r="B43" s="14" t="s">
        <v>15</v>
      </c>
      <c r="C43" s="19">
        <f t="shared" si="15"/>
        <v>279543</v>
      </c>
      <c r="D43" s="19">
        <f t="shared" si="15"/>
        <v>6243760</v>
      </c>
      <c r="E43" s="19">
        <f t="shared" si="15"/>
        <v>2063474</v>
      </c>
      <c r="F43" s="20">
        <f t="shared" si="15"/>
        <v>8586777</v>
      </c>
      <c r="G43" s="21">
        <v>14174887</v>
      </c>
      <c r="H43" s="18">
        <f>(F43/G43)</f>
        <v>0.60577392962638787</v>
      </c>
      <c r="I43" s="20">
        <f>SUM(I39,I41)</f>
        <v>71002</v>
      </c>
      <c r="J43" s="20">
        <f t="shared" ref="J43:L43" si="17">SUM(J39,J41)</f>
        <v>7401030</v>
      </c>
      <c r="K43" s="20">
        <f t="shared" si="17"/>
        <v>2179248</v>
      </c>
      <c r="L43" s="20">
        <f t="shared" si="17"/>
        <v>9651280</v>
      </c>
      <c r="M43" s="21">
        <v>40728971</v>
      </c>
      <c r="N43" s="18">
        <f>(L43/M43)</f>
        <v>0.23696351179606281</v>
      </c>
    </row>
    <row r="44" spans="1:14" x14ac:dyDescent="0.35">
      <c r="A44" s="29"/>
      <c r="B44" s="30"/>
      <c r="C44" s="31" t="s">
        <v>3</v>
      </c>
      <c r="D44" s="30" t="s">
        <v>4</v>
      </c>
      <c r="E44" s="30" t="s">
        <v>5</v>
      </c>
      <c r="F44" s="30" t="s">
        <v>6</v>
      </c>
      <c r="G44" s="30" t="s">
        <v>7</v>
      </c>
      <c r="H44" s="32" t="s">
        <v>8</v>
      </c>
      <c r="I44" s="30" t="s">
        <v>3</v>
      </c>
      <c r="J44" s="30" t="s">
        <v>4</v>
      </c>
      <c r="K44" s="30" t="s">
        <v>5</v>
      </c>
      <c r="L44" s="30" t="s">
        <v>6</v>
      </c>
      <c r="M44" s="30" t="s">
        <v>7</v>
      </c>
      <c r="N44" s="32" t="s">
        <v>8</v>
      </c>
    </row>
    <row r="45" spans="1:14" x14ac:dyDescent="0.35">
      <c r="A45" s="33" t="s">
        <v>24</v>
      </c>
      <c r="B45" s="33"/>
      <c r="C45" s="38">
        <f t="shared" ref="C45:E46" si="18">SUM(C7,C14,C21,C28,C35,C42)</f>
        <v>12613</v>
      </c>
      <c r="D45" s="39">
        <f t="shared" si="18"/>
        <v>15880</v>
      </c>
      <c r="E45" s="39">
        <f t="shared" si="18"/>
        <v>5633</v>
      </c>
      <c r="F45" s="39">
        <f>SUM(F7,F14,F21,F28,F35,F42)</f>
        <v>34328</v>
      </c>
      <c r="G45" s="40">
        <f>SUM(G7,G14,G21,G28,G35,G42)</f>
        <v>38356</v>
      </c>
      <c r="H45" s="41">
        <f>(F45/G45)</f>
        <v>0.89498383564500994</v>
      </c>
      <c r="I45" s="39">
        <f t="shared" ref="I45:K46" si="19">SUM(I7,I14,I21,I28,I35,I42)</f>
        <v>687</v>
      </c>
      <c r="J45" s="39">
        <f t="shared" si="19"/>
        <v>1896</v>
      </c>
      <c r="K45" s="39">
        <f t="shared" si="19"/>
        <v>1114</v>
      </c>
      <c r="L45" s="39">
        <f>SUM(L7,L14,L21,L28,L35,L42)</f>
        <v>3746</v>
      </c>
      <c r="M45" s="40">
        <f>SUM(M7,M14,M21,M28,M35,M42)</f>
        <v>6302</v>
      </c>
      <c r="N45" s="42">
        <f>(L45/M45)</f>
        <v>0.59441447159631866</v>
      </c>
    </row>
    <row r="46" spans="1:14" ht="15" thickBot="1" x14ac:dyDescent="0.4">
      <c r="A46" s="34" t="s">
        <v>25</v>
      </c>
      <c r="B46" s="35"/>
      <c r="C46" s="43">
        <f t="shared" si="18"/>
        <v>80282600</v>
      </c>
      <c r="D46" s="44">
        <f t="shared" si="18"/>
        <v>126494801</v>
      </c>
      <c r="E46" s="44">
        <f t="shared" si="18"/>
        <v>63935210</v>
      </c>
      <c r="F46" s="44">
        <f>SUM(F8,F15,F22,F29,F36,F43)</f>
        <v>272888766</v>
      </c>
      <c r="G46" s="45">
        <f>SUM(G8,G15,G22,G29,G36,G43)</f>
        <v>343484396</v>
      </c>
      <c r="H46" s="46">
        <f>(F46/G46)</f>
        <v>0.79447209008003961</v>
      </c>
      <c r="I46" s="44">
        <f t="shared" si="19"/>
        <v>11317057</v>
      </c>
      <c r="J46" s="44">
        <f t="shared" si="19"/>
        <v>107519227</v>
      </c>
      <c r="K46" s="44">
        <f t="shared" si="19"/>
        <v>74807161</v>
      </c>
      <c r="L46" s="44">
        <f>SUM(L8,L15,L22,L29,L36,L43)</f>
        <v>195937321</v>
      </c>
      <c r="M46" s="45">
        <f>SUM(M8,M15,M22,M29,M36,M43)</f>
        <v>542124727</v>
      </c>
      <c r="N46" s="46">
        <f>(L46/M46)</f>
        <v>0.361424799942763</v>
      </c>
    </row>
    <row r="47" spans="1:14" x14ac:dyDescent="0.35">
      <c r="A47" s="36" t="s">
        <v>26</v>
      </c>
      <c r="B47" s="47">
        <f>(F45+L45)/(G45+M45)</f>
        <v>0.85256840879573648</v>
      </c>
    </row>
    <row r="48" spans="1:14" ht="62" customHeight="1" x14ac:dyDescent="0.35">
      <c r="A48" s="37" t="s">
        <v>27</v>
      </c>
      <c r="B48" s="37"/>
      <c r="C48" s="37"/>
      <c r="D48" s="37"/>
      <c r="E48" s="37"/>
      <c r="F48" s="37"/>
      <c r="G48" s="37"/>
      <c r="H48" s="37"/>
      <c r="I48" s="37"/>
    </row>
  </sheetData>
  <mergeCells count="11">
    <mergeCell ref="A31:A36"/>
    <mergeCell ref="A38:A43"/>
    <mergeCell ref="A45:B45"/>
    <mergeCell ref="A46:B46"/>
    <mergeCell ref="A48:I48"/>
    <mergeCell ref="C1:H1"/>
    <mergeCell ref="I1:N1"/>
    <mergeCell ref="A3:A8"/>
    <mergeCell ref="A10:A15"/>
    <mergeCell ref="A17:A22"/>
    <mergeCell ref="A24:A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DeBenedittis, Siena</dc:creator>
  <cp:lastModifiedBy>DeBenedittis, Siena</cp:lastModifiedBy>
  <dcterms:created xsi:type="dcterms:W3CDTF">2025-12-12T17:04:38Z</dcterms:created>
  <dcterms:modified xsi:type="dcterms:W3CDTF">2025-12-14T19:28:15Z</dcterms:modified>
</cp:coreProperties>
</file>